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tabRatio="933" activeTab="0"/>
  </bookViews>
  <sheets>
    <sheet name="Mutual Funds Calculator" sheetId="1" r:id="rId1"/>
  </sheets>
  <definedNames/>
  <calcPr fullCalcOnLoad="1"/>
</workbook>
</file>

<file path=xl/sharedStrings.xml><?xml version="1.0" encoding="utf-8"?>
<sst xmlns="http://schemas.openxmlformats.org/spreadsheetml/2006/main" count="134" uniqueCount="33">
  <si>
    <t xml:space="preserve"> </t>
  </si>
  <si>
    <t>DISCOUNTED VALUE OF MONEY</t>
  </si>
  <si>
    <t>COMPOUND  INTEREST YEARLY</t>
  </si>
  <si>
    <t>COMPOUND  INTEREST HALFYEAR</t>
  </si>
  <si>
    <t>COMPOUND  INTEREST QUARTER</t>
  </si>
  <si>
    <t>COMPOUND  INTEREST  MONTHLY</t>
  </si>
  <si>
    <t>PRINCIPAL</t>
  </si>
  <si>
    <t>INTEREST</t>
  </si>
  <si>
    <t>AMOUNT</t>
  </si>
  <si>
    <t>YEAR</t>
  </si>
  <si>
    <t>.</t>
  </si>
  <si>
    <t xml:space="preserve">FINDS INVESTMENT AMOUNT FOR RECEIVING YEARLY ANNUITY </t>
  </si>
  <si>
    <t>YEARLY  PAYMENTS MATURITY VALUE</t>
  </si>
  <si>
    <t>MONTHLY SIP  PAYMENTS MATURITY VALUE</t>
  </si>
  <si>
    <t>PRESENT  INVESTMENT  FINDER FOR MATURITY  REQUIRED</t>
  </si>
  <si>
    <t>ANNUITY</t>
  </si>
  <si>
    <t>INVEST</t>
  </si>
  <si>
    <t>MATURITY</t>
  </si>
  <si>
    <t>MONTH</t>
  </si>
  <si>
    <t>FINDS                                                                          CAGR</t>
  </si>
  <si>
    <t>FINDS THE AMOUNT OF SIP FOR A SPECIFIC MATURITY, PERIOD AND INTEREST RATE</t>
  </si>
  <si>
    <t>Interest  Rate on a loan with fixed monthly payment</t>
  </si>
  <si>
    <t>FINDS RATE OF INTEREST ON MONTHLY SIP FOR A TARGET  MATURITY</t>
  </si>
  <si>
    <t>FINDS RATE OF INTEREST ON ANNUAL SIP FOR A TARGET  MATURITY</t>
  </si>
  <si>
    <t>Principal</t>
  </si>
  <si>
    <t>Invest Dt</t>
  </si>
  <si>
    <t>Instalment</t>
  </si>
  <si>
    <t>Maturity</t>
  </si>
  <si>
    <t>Redeem Dt</t>
  </si>
  <si>
    <t>Int Rate</t>
  </si>
  <si>
    <t>Loan Amt</t>
  </si>
  <si>
    <t>CAGR</t>
  </si>
  <si>
    <t>Monthly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</si>
</sst>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#,##0.0000_);[Red]\(#,##0.0000\)"/>
    <numFmt numFmtId="167" formatCode="0.0%"/>
    <numFmt numFmtId="168" formatCode="0.0"/>
    <numFmt numFmtId="169" formatCode="#,##0.0"/>
    <numFmt numFmtId="170" formatCode="0.000000"/>
    <numFmt numFmtId="171" formatCode="0.00000"/>
    <numFmt numFmtId="172" formatCode="0.0000"/>
    <numFmt numFmtId="173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0" borderId="14" xfId="57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6" fillId="0" borderId="13" xfId="0" applyFont="1" applyBorder="1" applyAlignment="1">
      <alignment/>
    </xf>
    <xf numFmtId="10" fontId="0" fillId="0" borderId="14" xfId="57" applyNumberFormat="1" applyFont="1" applyBorder="1" applyAlignment="1">
      <alignment/>
    </xf>
    <xf numFmtId="0" fontId="1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5" fontId="0" fillId="0" borderId="10" xfId="0" applyNumberFormat="1" applyBorder="1" applyAlignment="1">
      <alignment/>
    </xf>
    <xf numFmtId="0" fontId="0" fillId="0" borderId="10" xfId="57" applyNumberFormat="1" applyFont="1" applyBorder="1" applyAlignment="1">
      <alignment/>
    </xf>
    <xf numFmtId="15" fontId="0" fillId="0" borderId="10" xfId="57" applyNumberFormat="1" applyFont="1" applyBorder="1" applyAlignment="1">
      <alignment/>
    </xf>
    <xf numFmtId="9" fontId="0" fillId="0" borderId="10" xfId="57" applyFont="1" applyBorder="1" applyAlignment="1">
      <alignment/>
    </xf>
    <xf numFmtId="0" fontId="0" fillId="0" borderId="14" xfId="57" applyNumberFormat="1" applyFont="1" applyBorder="1" applyAlignment="1">
      <alignment/>
    </xf>
    <xf numFmtId="9" fontId="1" fillId="33" borderId="10" xfId="57" applyFont="1" applyFill="1" applyBorder="1" applyAlignment="1">
      <alignment/>
    </xf>
    <xf numFmtId="3" fontId="1" fillId="33" borderId="10" xfId="57" applyNumberFormat="1" applyFont="1" applyFill="1" applyBorder="1" applyAlignment="1">
      <alignment/>
    </xf>
    <xf numFmtId="10" fontId="1" fillId="33" borderId="16" xfId="57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57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0" fontId="1" fillId="0" borderId="16" xfId="57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0" fontId="1" fillId="0" borderId="0" xfId="57" applyNumberFormat="1" applyFont="1" applyFill="1" applyBorder="1" applyAlignment="1">
      <alignment/>
    </xf>
    <xf numFmtId="9" fontId="1" fillId="0" borderId="0" xfId="57" applyFont="1" applyFill="1" applyBorder="1" applyAlignment="1">
      <alignment/>
    </xf>
    <xf numFmtId="10" fontId="1" fillId="33" borderId="10" xfId="57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5" fontId="0" fillId="0" borderId="10" xfId="0" applyNumberFormat="1" applyFill="1" applyBorder="1" applyAlignment="1">
      <alignment/>
    </xf>
    <xf numFmtId="0" fontId="0" fillId="0" borderId="10" xfId="57" applyNumberFormat="1" applyFont="1" applyFill="1" applyBorder="1" applyAlignment="1">
      <alignment/>
    </xf>
    <xf numFmtId="15" fontId="0" fillId="0" borderId="10" xfId="57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12.57421875" style="0" customWidth="1"/>
    <col min="2" max="2" width="10.140625" style="0" bestFit="1" customWidth="1"/>
    <col min="3" max="3" width="5.7109375" style="0" customWidth="1"/>
    <col min="4" max="4" width="10.00390625" style="0" customWidth="1"/>
    <col min="5" max="5" width="12.421875" style="0" customWidth="1"/>
    <col min="6" max="6" width="6.140625" style="0" customWidth="1"/>
    <col min="8" max="8" width="13.421875" style="0" bestFit="1" customWidth="1"/>
    <col min="9" max="9" width="5.8515625" style="0" customWidth="1"/>
    <col min="10" max="10" width="10.7109375" style="0" customWidth="1"/>
    <col min="12" max="12" width="5.7109375" style="0" customWidth="1"/>
    <col min="13" max="13" width="9.8515625" style="0" customWidth="1"/>
    <col min="15" max="15" width="5.7109375" style="0" customWidth="1"/>
    <col min="16" max="16" width="10.28125" style="0" customWidth="1"/>
    <col min="17" max="17" width="12.8515625" style="0" customWidth="1"/>
  </cols>
  <sheetData>
    <row r="1" spans="1:17" ht="12.75">
      <c r="A1" s="45" t="s">
        <v>1</v>
      </c>
      <c r="B1" s="46"/>
      <c r="D1" s="45" t="s">
        <v>2</v>
      </c>
      <c r="E1" s="46"/>
      <c r="G1" s="45" t="s">
        <v>3</v>
      </c>
      <c r="H1" s="46"/>
      <c r="J1" s="45" t="s">
        <v>4</v>
      </c>
      <c r="K1" s="46"/>
      <c r="M1" s="45" t="s">
        <v>5</v>
      </c>
      <c r="N1" s="46"/>
      <c r="P1" s="75" t="s">
        <v>19</v>
      </c>
      <c r="Q1" s="76"/>
    </row>
    <row r="2" spans="1:17" ht="12.75">
      <c r="A2" s="47"/>
      <c r="B2" s="48"/>
      <c r="D2" s="47"/>
      <c r="E2" s="48"/>
      <c r="G2" s="47"/>
      <c r="H2" s="48"/>
      <c r="J2" s="47"/>
      <c r="K2" s="48"/>
      <c r="M2" s="47"/>
      <c r="N2" s="48"/>
      <c r="P2" s="77"/>
      <c r="Q2" s="78"/>
    </row>
    <row r="3" spans="1:17" ht="12.75">
      <c r="A3" s="47"/>
      <c r="B3" s="48"/>
      <c r="C3" t="s">
        <v>0</v>
      </c>
      <c r="D3" s="47"/>
      <c r="E3" s="48"/>
      <c r="G3" s="47"/>
      <c r="H3" s="48"/>
      <c r="J3" s="47"/>
      <c r="K3" s="48"/>
      <c r="M3" s="47"/>
      <c r="N3" s="48"/>
      <c r="P3" s="77"/>
      <c r="Q3" s="78"/>
    </row>
    <row r="4" spans="1:17" ht="12.75">
      <c r="A4" s="47"/>
      <c r="B4" s="48"/>
      <c r="D4" s="47"/>
      <c r="E4" s="48"/>
      <c r="G4" s="47"/>
      <c r="H4" s="48"/>
      <c r="J4" s="47"/>
      <c r="K4" s="48"/>
      <c r="M4" s="47"/>
      <c r="N4" s="48"/>
      <c r="P4" s="77"/>
      <c r="Q4" s="78"/>
    </row>
    <row r="5" spans="1:17" ht="12.75">
      <c r="A5" s="49"/>
      <c r="B5" s="50"/>
      <c r="D5" s="49"/>
      <c r="E5" s="50"/>
      <c r="G5" s="49"/>
      <c r="H5" s="50"/>
      <c r="J5" s="49"/>
      <c r="K5" s="50"/>
      <c r="M5" s="49"/>
      <c r="N5" s="50"/>
      <c r="P5" s="79"/>
      <c r="Q5" s="80"/>
    </row>
    <row r="6" spans="1:17" ht="12.75">
      <c r="A6" s="2"/>
      <c r="B6" s="3"/>
      <c r="D6" s="2"/>
      <c r="E6" s="3"/>
      <c r="G6" s="2"/>
      <c r="H6" s="3"/>
      <c r="J6" s="2"/>
      <c r="K6" s="3"/>
      <c r="M6" s="2"/>
      <c r="N6" s="3"/>
      <c r="P6" s="41"/>
      <c r="Q6" s="41"/>
    </row>
    <row r="7" spans="1:17" ht="12.75">
      <c r="A7" s="4"/>
      <c r="B7" s="5"/>
      <c r="D7" s="4" t="s">
        <v>6</v>
      </c>
      <c r="E7" s="5">
        <v>100</v>
      </c>
      <c r="G7" s="4" t="s">
        <v>6</v>
      </c>
      <c r="H7" s="5">
        <v>100</v>
      </c>
      <c r="J7" s="4" t="s">
        <v>6</v>
      </c>
      <c r="K7" s="5">
        <v>100</v>
      </c>
      <c r="M7" s="4" t="s">
        <v>6</v>
      </c>
      <c r="N7" s="5">
        <v>100</v>
      </c>
      <c r="P7" s="41" t="s">
        <v>24</v>
      </c>
      <c r="Q7" s="41">
        <v>110</v>
      </c>
    </row>
    <row r="8" spans="1:17" ht="12.75">
      <c r="A8" s="4" t="s">
        <v>0</v>
      </c>
      <c r="B8" s="5" t="s">
        <v>0</v>
      </c>
      <c r="D8" s="4" t="s">
        <v>7</v>
      </c>
      <c r="E8" s="6">
        <v>0.12</v>
      </c>
      <c r="G8" s="4" t="s">
        <v>7</v>
      </c>
      <c r="H8" s="6">
        <v>0.1</v>
      </c>
      <c r="J8" s="4" t="s">
        <v>7</v>
      </c>
      <c r="K8" s="6">
        <v>0.1</v>
      </c>
      <c r="M8" s="4" t="s">
        <v>7</v>
      </c>
      <c r="N8" s="6">
        <v>0.1</v>
      </c>
      <c r="P8" s="41" t="s">
        <v>25</v>
      </c>
      <c r="Q8" s="42">
        <v>37539</v>
      </c>
    </row>
    <row r="9" spans="1:17" ht="12.75">
      <c r="A9" s="4" t="s">
        <v>8</v>
      </c>
      <c r="B9" s="5">
        <v>500000</v>
      </c>
      <c r="D9" s="4" t="s">
        <v>9</v>
      </c>
      <c r="E9" s="5">
        <v>6</v>
      </c>
      <c r="G9" s="4" t="s">
        <v>9</v>
      </c>
      <c r="H9" s="5">
        <v>2</v>
      </c>
      <c r="J9" s="4" t="s">
        <v>9</v>
      </c>
      <c r="K9" s="5">
        <v>2</v>
      </c>
      <c r="M9" s="4" t="s">
        <v>9</v>
      </c>
      <c r="N9" s="5">
        <v>2</v>
      </c>
      <c r="P9" s="41" t="s">
        <v>27</v>
      </c>
      <c r="Q9" s="43">
        <v>121</v>
      </c>
    </row>
    <row r="10" spans="1:17" ht="12.75">
      <c r="A10" s="4" t="s">
        <v>7</v>
      </c>
      <c r="B10" s="6">
        <v>0.2</v>
      </c>
      <c r="D10" s="4" t="s">
        <v>0</v>
      </c>
      <c r="E10" s="6" t="s">
        <v>0</v>
      </c>
      <c r="G10" s="4" t="s">
        <v>0</v>
      </c>
      <c r="H10" s="6" t="s">
        <v>0</v>
      </c>
      <c r="J10" s="4" t="s">
        <v>0</v>
      </c>
      <c r="K10" s="6" t="s">
        <v>0</v>
      </c>
      <c r="M10" s="4" t="s">
        <v>0</v>
      </c>
      <c r="N10" s="6" t="s">
        <v>0</v>
      </c>
      <c r="P10" s="41" t="s">
        <v>28</v>
      </c>
      <c r="Q10" s="44">
        <v>38270</v>
      </c>
    </row>
    <row r="11" spans="1:17" ht="12.75">
      <c r="A11" s="4" t="s">
        <v>9</v>
      </c>
      <c r="B11" s="5">
        <v>5</v>
      </c>
      <c r="D11" s="4" t="s">
        <v>0</v>
      </c>
      <c r="E11" s="5" t="s">
        <v>0</v>
      </c>
      <c r="G11" s="4" t="s">
        <v>0</v>
      </c>
      <c r="H11" s="5" t="s">
        <v>0</v>
      </c>
      <c r="J11" s="4" t="s">
        <v>0</v>
      </c>
      <c r="K11" s="5" t="s">
        <v>0</v>
      </c>
      <c r="M11" s="4" t="s">
        <v>0</v>
      </c>
      <c r="N11" s="5" t="s">
        <v>0</v>
      </c>
      <c r="P11" s="41" t="s">
        <v>0</v>
      </c>
      <c r="Q11" s="41" t="s">
        <v>0</v>
      </c>
    </row>
    <row r="12" spans="1:17" ht="12.75">
      <c r="A12" s="4"/>
      <c r="B12" s="5"/>
      <c r="D12" s="7" t="s">
        <v>7</v>
      </c>
      <c r="E12" s="23">
        <f>E13-E7</f>
        <v>97.38226851840008</v>
      </c>
      <c r="G12" s="7" t="s">
        <v>7</v>
      </c>
      <c r="H12" s="23">
        <f>H13-H7</f>
        <v>21.550624999999997</v>
      </c>
      <c r="J12" s="7" t="s">
        <v>7</v>
      </c>
      <c r="K12" s="23">
        <f>K13-K7</f>
        <v>21.840289750991772</v>
      </c>
      <c r="M12" s="7" t="s">
        <v>7</v>
      </c>
      <c r="N12" s="23">
        <f>N13-N7</f>
        <v>22.0390961375559</v>
      </c>
      <c r="P12" s="14"/>
      <c r="Q12" s="14"/>
    </row>
    <row r="13" spans="1:17" ht="12.75">
      <c r="A13" s="8" t="s">
        <v>6</v>
      </c>
      <c r="B13" s="8">
        <f>$B$9/POWER((1+$B$10),$B$11)</f>
        <v>200938.78600823047</v>
      </c>
      <c r="D13" s="7" t="s">
        <v>8</v>
      </c>
      <c r="E13" s="23">
        <f>E7*POWER((1+E8),E9)</f>
        <v>197.38226851840008</v>
      </c>
      <c r="G13" s="7" t="s">
        <v>8</v>
      </c>
      <c r="H13" s="23">
        <f>H7*POWER((1+(H8/2)),H9*2)</f>
        <v>121.550625</v>
      </c>
      <c r="J13" s="7" t="s">
        <v>8</v>
      </c>
      <c r="K13" s="23">
        <f>K7*POWER((1+(K8/4)),K9*4)</f>
        <v>121.84028975099177</v>
      </c>
      <c r="M13" s="7" t="s">
        <v>8</v>
      </c>
      <c r="N13" s="23">
        <f>N7*POWER((1+(N8/12)),N9*12)</f>
        <v>122.0390961375559</v>
      </c>
      <c r="P13" s="7" t="s">
        <v>31</v>
      </c>
      <c r="Q13" s="40">
        <f>(Q9/Q7)^(365/(Q10-Q8))-1</f>
        <v>0.048740476828413204</v>
      </c>
    </row>
    <row r="14" ht="12.75">
      <c r="N14" t="s">
        <v>10</v>
      </c>
    </row>
    <row r="17" spans="1:17" ht="12.75" customHeight="1">
      <c r="A17" s="87" t="s">
        <v>11</v>
      </c>
      <c r="B17" s="88"/>
      <c r="D17" s="81" t="s">
        <v>12</v>
      </c>
      <c r="E17" s="82"/>
      <c r="G17" s="81" t="s">
        <v>13</v>
      </c>
      <c r="H17" s="82"/>
      <c r="J17" s="93" t="s">
        <v>14</v>
      </c>
      <c r="K17" s="94"/>
      <c r="M17" s="93" t="s">
        <v>23</v>
      </c>
      <c r="N17" s="94"/>
      <c r="P17" s="81" t="s">
        <v>21</v>
      </c>
      <c r="Q17" s="82"/>
    </row>
    <row r="18" spans="1:17" ht="12.75" customHeight="1">
      <c r="A18" s="89"/>
      <c r="B18" s="90"/>
      <c r="D18" s="83"/>
      <c r="E18" s="84"/>
      <c r="G18" s="83"/>
      <c r="H18" s="84"/>
      <c r="J18" s="95"/>
      <c r="K18" s="96"/>
      <c r="M18" s="95"/>
      <c r="N18" s="96"/>
      <c r="P18" s="83"/>
      <c r="Q18" s="84"/>
    </row>
    <row r="19" spans="1:17" ht="12.75" customHeight="1">
      <c r="A19" s="89"/>
      <c r="B19" s="90"/>
      <c r="D19" s="83"/>
      <c r="E19" s="84"/>
      <c r="G19" s="83"/>
      <c r="H19" s="84"/>
      <c r="J19" s="95"/>
      <c r="K19" s="96"/>
      <c r="M19" s="95"/>
      <c r="N19" s="96"/>
      <c r="P19" s="83"/>
      <c r="Q19" s="84"/>
    </row>
    <row r="20" spans="1:17" ht="12.75" customHeight="1">
      <c r="A20" s="89"/>
      <c r="B20" s="90"/>
      <c r="D20" s="83"/>
      <c r="E20" s="84"/>
      <c r="G20" s="83"/>
      <c r="H20" s="84"/>
      <c r="J20" s="95"/>
      <c r="K20" s="96"/>
      <c r="M20" s="95"/>
      <c r="N20" s="96"/>
      <c r="P20" s="83"/>
      <c r="Q20" s="84"/>
    </row>
    <row r="21" spans="1:17" ht="12.75" customHeight="1">
      <c r="A21" s="91"/>
      <c r="B21" s="92"/>
      <c r="D21" s="85"/>
      <c r="E21" s="86"/>
      <c r="G21" s="85"/>
      <c r="H21" s="86"/>
      <c r="J21" s="97"/>
      <c r="K21" s="98"/>
      <c r="M21" s="97"/>
      <c r="N21" s="98"/>
      <c r="O21" t="s">
        <v>0</v>
      </c>
      <c r="P21" s="85"/>
      <c r="Q21" s="86"/>
    </row>
    <row r="22" spans="1:17" ht="12.75">
      <c r="A22" s="2"/>
      <c r="B22" s="3"/>
      <c r="D22" s="2"/>
      <c r="E22" s="3"/>
      <c r="G22" s="2"/>
      <c r="H22" s="3"/>
      <c r="J22" s="2"/>
      <c r="K22" s="3"/>
      <c r="M22" s="2"/>
      <c r="N22" s="3"/>
      <c r="P22" s="41"/>
      <c r="Q22" s="41"/>
    </row>
    <row r="23" spans="1:17" ht="12.75">
      <c r="A23" s="4"/>
      <c r="B23" s="5"/>
      <c r="D23" s="4"/>
      <c r="E23" s="5"/>
      <c r="G23" s="4"/>
      <c r="H23" s="5"/>
      <c r="J23" s="4"/>
      <c r="K23" s="5"/>
      <c r="M23" s="4"/>
      <c r="N23" s="5"/>
      <c r="P23" s="41"/>
      <c r="Q23" s="41"/>
    </row>
    <row r="24" spans="1:17" ht="12.75">
      <c r="A24" s="4" t="s">
        <v>15</v>
      </c>
      <c r="B24" s="5">
        <v>1000</v>
      </c>
      <c r="D24" s="4" t="s">
        <v>16</v>
      </c>
      <c r="E24" s="5">
        <v>45000</v>
      </c>
      <c r="G24" s="4" t="s">
        <v>16</v>
      </c>
      <c r="H24" s="5">
        <v>100</v>
      </c>
      <c r="J24" s="9" t="s">
        <v>17</v>
      </c>
      <c r="K24" s="5">
        <v>500</v>
      </c>
      <c r="M24" s="4" t="s">
        <v>16</v>
      </c>
      <c r="N24" s="5">
        <v>25000</v>
      </c>
      <c r="P24" s="41" t="s">
        <v>26</v>
      </c>
      <c r="Q24" s="41">
        <v>1500</v>
      </c>
    </row>
    <row r="25" spans="1:17" ht="12.75">
      <c r="A25" s="4" t="s">
        <v>9</v>
      </c>
      <c r="B25" s="5">
        <v>25</v>
      </c>
      <c r="D25" s="4" t="s">
        <v>9</v>
      </c>
      <c r="E25" s="5">
        <v>20</v>
      </c>
      <c r="G25" s="4" t="s">
        <v>18</v>
      </c>
      <c r="H25" s="5">
        <v>60</v>
      </c>
      <c r="J25" s="4" t="s">
        <v>9</v>
      </c>
      <c r="K25" s="5">
        <v>10</v>
      </c>
      <c r="M25" s="4" t="s">
        <v>9</v>
      </c>
      <c r="N25" s="5">
        <v>30</v>
      </c>
      <c r="P25" s="41" t="s">
        <v>18</v>
      </c>
      <c r="Q25" s="41">
        <v>84</v>
      </c>
    </row>
    <row r="26" spans="1:17" ht="12.75">
      <c r="A26" s="4" t="s">
        <v>7</v>
      </c>
      <c r="B26" s="6">
        <v>0.06</v>
      </c>
      <c r="D26" s="4" t="s">
        <v>7</v>
      </c>
      <c r="E26" s="6">
        <v>0.13</v>
      </c>
      <c r="G26" s="4" t="s">
        <v>7</v>
      </c>
      <c r="H26" s="10">
        <v>0.0725</v>
      </c>
      <c r="J26" s="4" t="s">
        <v>7</v>
      </c>
      <c r="K26" s="6">
        <v>0.07</v>
      </c>
      <c r="M26" s="4" t="s">
        <v>27</v>
      </c>
      <c r="N26" s="19">
        <v>11500000</v>
      </c>
      <c r="P26" s="41" t="s">
        <v>30</v>
      </c>
      <c r="Q26" s="43">
        <v>100000</v>
      </c>
    </row>
    <row r="27" spans="1:17" ht="12.75">
      <c r="A27" s="4" t="s">
        <v>0</v>
      </c>
      <c r="B27" s="5" t="s">
        <v>0</v>
      </c>
      <c r="D27" s="4" t="s">
        <v>0</v>
      </c>
      <c r="E27" s="5" t="s">
        <v>0</v>
      </c>
      <c r="G27" s="4" t="s">
        <v>0</v>
      </c>
      <c r="H27" s="5" t="s">
        <v>0</v>
      </c>
      <c r="J27" s="4" t="s">
        <v>0</v>
      </c>
      <c r="K27" s="5" t="s">
        <v>0</v>
      </c>
      <c r="M27" s="4" t="s">
        <v>0</v>
      </c>
      <c r="N27" s="5" t="s">
        <v>0</v>
      </c>
      <c r="P27" s="41" t="s">
        <v>0</v>
      </c>
      <c r="Q27" s="41" t="s">
        <v>0</v>
      </c>
    </row>
    <row r="28" spans="1:17" ht="12.75">
      <c r="A28" s="4"/>
      <c r="B28" s="5"/>
      <c r="D28" s="4"/>
      <c r="E28" s="5"/>
      <c r="G28" s="4"/>
      <c r="H28" s="5"/>
      <c r="J28" s="4"/>
      <c r="K28" s="5"/>
      <c r="M28" s="4"/>
      <c r="N28" s="5"/>
      <c r="P28" s="41"/>
      <c r="Q28" s="41"/>
    </row>
    <row r="29" spans="1:17" ht="12.75">
      <c r="A29" s="8" t="s">
        <v>6</v>
      </c>
      <c r="B29" s="24">
        <f>-(PV(B26,B25,B24))</f>
        <v>12783.356158268412</v>
      </c>
      <c r="D29" s="8" t="s">
        <v>17</v>
      </c>
      <c r="E29" s="12">
        <f>-(FV(E26,E25,E24))</f>
        <v>3642607.3031734666</v>
      </c>
      <c r="G29" s="8" t="s">
        <v>17</v>
      </c>
      <c r="H29" s="13">
        <f>-(FV(H26/12,H25,H24))</f>
        <v>7205.80775571937</v>
      </c>
      <c r="J29" s="8" t="s">
        <v>6</v>
      </c>
      <c r="K29" s="11">
        <f>K24/POWER((1+K26),K25)</f>
        <v>254.1746460673589</v>
      </c>
      <c r="M29" s="8" t="s">
        <v>29</v>
      </c>
      <c r="N29" s="22">
        <f>(RATE(N25,-N24,,N26,1))</f>
        <v>0.14597002367353193</v>
      </c>
      <c r="P29" s="7" t="s">
        <v>29</v>
      </c>
      <c r="Q29" s="20">
        <f>(RATE(Q25,-Q24,Q26))*12</f>
        <v>0.06810061939344056</v>
      </c>
    </row>
    <row r="30" spans="1:17" ht="12.75">
      <c r="A30" s="32"/>
      <c r="B30" s="33"/>
      <c r="C30" s="34"/>
      <c r="D30" s="32"/>
      <c r="E30" s="35"/>
      <c r="F30" s="34"/>
      <c r="G30" s="32"/>
      <c r="H30" s="36"/>
      <c r="I30" s="34"/>
      <c r="J30" s="32"/>
      <c r="K30" s="37"/>
      <c r="L30" s="34"/>
      <c r="M30" s="32"/>
      <c r="N30" s="38"/>
      <c r="O30" s="34"/>
      <c r="P30" s="32"/>
      <c r="Q30" s="39"/>
    </row>
    <row r="31" spans="1:17" ht="12.75">
      <c r="A31" s="32"/>
      <c r="B31" s="33"/>
      <c r="C31" s="34"/>
      <c r="D31" s="32"/>
      <c r="E31" s="35"/>
      <c r="F31" s="34"/>
      <c r="G31" s="32"/>
      <c r="H31" s="36"/>
      <c r="I31" s="34"/>
      <c r="J31" s="32"/>
      <c r="K31" s="37"/>
      <c r="L31" s="34"/>
      <c r="M31" s="32"/>
      <c r="N31" s="38"/>
      <c r="O31" s="34"/>
      <c r="P31" s="32"/>
      <c r="Q31" s="39"/>
    </row>
    <row r="32" spans="1:17" ht="12.75">
      <c r="A32" s="34"/>
      <c r="B32" s="34" t="s">
        <v>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4" ht="12.75">
      <c r="A33" s="57" t="s">
        <v>19</v>
      </c>
      <c r="B33" s="58"/>
      <c r="D33" s="93" t="s">
        <v>20</v>
      </c>
      <c r="E33" s="94"/>
      <c r="G33" s="69" t="s">
        <v>21</v>
      </c>
      <c r="H33" s="70"/>
      <c r="J33" s="63" t="s">
        <v>22</v>
      </c>
      <c r="K33" s="64"/>
      <c r="M33" s="51"/>
      <c r="N33" s="52"/>
    </row>
    <row r="34" spans="1:14" ht="12.75">
      <c r="A34" s="59"/>
      <c r="B34" s="60"/>
      <c r="D34" s="95"/>
      <c r="E34" s="96"/>
      <c r="G34" s="71"/>
      <c r="H34" s="72"/>
      <c r="J34" s="65"/>
      <c r="K34" s="66"/>
      <c r="M34" s="53"/>
      <c r="N34" s="54"/>
    </row>
    <row r="35" spans="1:14" ht="12.75">
      <c r="A35" s="59"/>
      <c r="B35" s="60"/>
      <c r="D35" s="95"/>
      <c r="E35" s="96"/>
      <c r="G35" s="71"/>
      <c r="H35" s="72"/>
      <c r="J35" s="65"/>
      <c r="K35" s="66"/>
      <c r="M35" s="53"/>
      <c r="N35" s="54"/>
    </row>
    <row r="36" spans="1:14" ht="12.75">
      <c r="A36" s="59"/>
      <c r="B36" s="60"/>
      <c r="D36" s="95"/>
      <c r="E36" s="96"/>
      <c r="G36" s="71"/>
      <c r="H36" s="72"/>
      <c r="J36" s="65"/>
      <c r="K36" s="66"/>
      <c r="M36" s="53"/>
      <c r="N36" s="54"/>
    </row>
    <row r="37" spans="1:14" ht="12.75">
      <c r="A37" s="61"/>
      <c r="B37" s="62"/>
      <c r="D37" s="97"/>
      <c r="E37" s="98"/>
      <c r="G37" s="73"/>
      <c r="H37" s="74"/>
      <c r="J37" s="67"/>
      <c r="K37" s="68"/>
      <c r="M37" s="55"/>
      <c r="N37" s="56"/>
    </row>
    <row r="38" spans="1:14" ht="12.75">
      <c r="A38" s="14"/>
      <c r="B38" s="14"/>
      <c r="D38" s="14"/>
      <c r="E38" s="14"/>
      <c r="G38" s="14"/>
      <c r="H38" s="14"/>
      <c r="J38" s="2"/>
      <c r="K38" s="3"/>
      <c r="M38" s="25"/>
      <c r="N38" s="26"/>
    </row>
    <row r="39" spans="1:14" ht="12.75">
      <c r="A39" s="14" t="s">
        <v>24</v>
      </c>
      <c r="B39" s="1">
        <v>100</v>
      </c>
      <c r="D39" s="14"/>
      <c r="E39" s="14"/>
      <c r="G39" s="14"/>
      <c r="H39" s="14"/>
      <c r="J39" s="4"/>
      <c r="K39" s="5"/>
      <c r="M39" s="27"/>
      <c r="N39" s="28"/>
    </row>
    <row r="40" spans="1:14" ht="12.75">
      <c r="A40" s="14" t="s">
        <v>25</v>
      </c>
      <c r="B40" s="15">
        <v>37539</v>
      </c>
      <c r="D40" s="14" t="s">
        <v>18</v>
      </c>
      <c r="E40" s="1">
        <v>120</v>
      </c>
      <c r="G40" s="14" t="s">
        <v>26</v>
      </c>
      <c r="H40" s="1">
        <v>1500</v>
      </c>
      <c r="J40" s="4" t="s">
        <v>16</v>
      </c>
      <c r="K40" s="5">
        <v>2000</v>
      </c>
      <c r="M40" s="27"/>
      <c r="N40" s="28"/>
    </row>
    <row r="41" spans="1:14" ht="12.75">
      <c r="A41" s="14" t="s">
        <v>27</v>
      </c>
      <c r="B41" s="16">
        <v>121</v>
      </c>
      <c r="D41" s="14" t="s">
        <v>27</v>
      </c>
      <c r="E41" s="16">
        <v>1500000</v>
      </c>
      <c r="G41" s="14" t="s">
        <v>18</v>
      </c>
      <c r="H41" s="1">
        <v>84</v>
      </c>
      <c r="J41" s="4" t="s">
        <v>18</v>
      </c>
      <c r="K41" s="5">
        <v>13</v>
      </c>
      <c r="M41" s="27"/>
      <c r="N41" s="28"/>
    </row>
    <row r="42" spans="1:14" ht="12.75">
      <c r="A42" s="14" t="s">
        <v>28</v>
      </c>
      <c r="B42" s="17">
        <v>38270</v>
      </c>
      <c r="D42" s="14" t="s">
        <v>29</v>
      </c>
      <c r="E42" s="18">
        <v>0.15</v>
      </c>
      <c r="G42" s="14" t="s">
        <v>30</v>
      </c>
      <c r="H42" s="16">
        <v>100000</v>
      </c>
      <c r="J42" s="4" t="s">
        <v>27</v>
      </c>
      <c r="K42" s="19">
        <v>28700</v>
      </c>
      <c r="M42" s="27"/>
      <c r="N42" s="29"/>
    </row>
    <row r="43" spans="1:14" ht="12.75">
      <c r="A43" s="14" t="s">
        <v>0</v>
      </c>
      <c r="B43" s="14" t="s">
        <v>0</v>
      </c>
      <c r="D43" s="14" t="s">
        <v>0</v>
      </c>
      <c r="E43" s="14" t="s">
        <v>0</v>
      </c>
      <c r="G43" s="14" t="s">
        <v>0</v>
      </c>
      <c r="H43" s="14" t="s">
        <v>0</v>
      </c>
      <c r="J43" s="4" t="s">
        <v>0</v>
      </c>
      <c r="K43" s="5" t="s">
        <v>0</v>
      </c>
      <c r="M43" s="27"/>
      <c r="N43" s="28"/>
    </row>
    <row r="44" spans="1:14" ht="12.75">
      <c r="A44" s="14"/>
      <c r="B44" s="14"/>
      <c r="D44" s="14"/>
      <c r="E44" s="14"/>
      <c r="G44" s="14"/>
      <c r="H44" s="14"/>
      <c r="J44" s="4"/>
      <c r="K44" s="5"/>
      <c r="M44" s="27"/>
      <c r="N44" s="28"/>
    </row>
    <row r="45" spans="1:14" ht="12.75">
      <c r="A45" s="7" t="s">
        <v>31</v>
      </c>
      <c r="B45" s="20">
        <f>(B41/B39)^(365/(B42-B40))-1</f>
        <v>0.09985658773828732</v>
      </c>
      <c r="D45" s="7" t="s">
        <v>32</v>
      </c>
      <c r="E45" s="21">
        <f>-(PMT(E42/12,E40,0,E41))</f>
        <v>5450.243561147337</v>
      </c>
      <c r="G45" s="7" t="s">
        <v>29</v>
      </c>
      <c r="H45" s="20">
        <f>(RATE(H41,-H40,H42))*12</f>
        <v>0.06810061939344056</v>
      </c>
      <c r="J45" s="8" t="s">
        <v>29</v>
      </c>
      <c r="K45" s="22">
        <f>(RATE(K41,-K40,,K42,1))*12</f>
        <v>0.16821577805861787</v>
      </c>
      <c r="M45" s="30"/>
      <c r="N45" s="31"/>
    </row>
    <row r="46" spans="2:11" ht="12.75">
      <c r="B46" t="s">
        <v>0</v>
      </c>
      <c r="E46" t="s">
        <v>0</v>
      </c>
      <c r="J46" t="s">
        <v>0</v>
      </c>
      <c r="K46" t="s">
        <v>0</v>
      </c>
    </row>
  </sheetData>
  <sheetProtection/>
  <mergeCells count="17">
    <mergeCell ref="P1:Q5"/>
    <mergeCell ref="P17:Q21"/>
    <mergeCell ref="M1:N5"/>
    <mergeCell ref="A17:B21"/>
    <mergeCell ref="D17:E21"/>
    <mergeCell ref="G17:H21"/>
    <mergeCell ref="J17:K21"/>
    <mergeCell ref="M17:N21"/>
    <mergeCell ref="A1:B5"/>
    <mergeCell ref="D1:E5"/>
    <mergeCell ref="G1:H5"/>
    <mergeCell ref="J1:K5"/>
    <mergeCell ref="M33:N37"/>
    <mergeCell ref="A33:B37"/>
    <mergeCell ref="D33:E37"/>
    <mergeCell ref="G33:H37"/>
    <mergeCell ref="J33:K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DALMIA ADVISORY SERVICES PVT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WORKING</dc:title>
  <dc:subject/>
  <dc:creator>Amit H Hemani</dc:creator>
  <cp:keywords/>
  <dc:description/>
  <cp:lastModifiedBy>DINESH1</cp:lastModifiedBy>
  <cp:lastPrinted>2007-11-27T10:30:27Z</cp:lastPrinted>
  <dcterms:created xsi:type="dcterms:W3CDTF">2007-11-25T11:08:57Z</dcterms:created>
  <dcterms:modified xsi:type="dcterms:W3CDTF">2018-07-17T14:17:54Z</dcterms:modified>
  <cp:category/>
  <cp:version/>
  <cp:contentType/>
  <cp:contentStatus/>
</cp:coreProperties>
</file>